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tosiya\Desktop\"/>
    </mc:Choice>
  </mc:AlternateContent>
  <xr:revisionPtr revIDLastSave="0" documentId="13_ncr:1_{05BBB5C1-B134-4A20-B416-2B4A1A0D459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4末" sheetId="4" r:id="rId1"/>
    <sheet name="R3末" sheetId="3" r:id="rId2"/>
    <sheet name="R2末" sheetId="2" r:id="rId3"/>
    <sheet name="R1末" sheetId="1" r:id="rId4"/>
  </sheets>
  <definedNames>
    <definedName name="_xlnm.Print_Area" localSheetId="3">'R1末'!$A$1:$J$21</definedName>
    <definedName name="_xlnm.Print_Area" localSheetId="2">'R2末'!$A$1:$J$23</definedName>
    <definedName name="_xlnm.Print_Area" localSheetId="1">'R3末'!$A$1:$J$23</definedName>
    <definedName name="_xlnm.Print_Area" localSheetId="0">'R4末'!$A$1:$J$23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E23" i="4" s="1"/>
  <c r="H23" i="4" l="1"/>
  <c r="F23" i="4"/>
  <c r="H18" i="4"/>
  <c r="G18" i="4"/>
  <c r="F18" i="4"/>
  <c r="E18" i="4"/>
  <c r="F22" i="4"/>
  <c r="H22" i="4"/>
  <c r="G22" i="4"/>
  <c r="G23" i="4" s="1"/>
  <c r="I21" i="4"/>
  <c r="I20" i="4"/>
  <c r="I19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8" i="4" s="1"/>
  <c r="I22" i="4" l="1"/>
  <c r="I23" i="4" s="1"/>
  <c r="I19" i="3"/>
  <c r="I20" i="3"/>
  <c r="H22" i="3"/>
  <c r="G22" i="3"/>
  <c r="F22" i="3"/>
  <c r="I21" i="3"/>
  <c r="H18" i="3"/>
  <c r="F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8" i="3" l="1"/>
  <c r="I23" i="3" s="1"/>
  <c r="F23" i="3"/>
  <c r="H23" i="3"/>
  <c r="I22" i="3"/>
  <c r="G18" i="3"/>
  <c r="G23" i="3" s="1"/>
  <c r="H22" i="2"/>
  <c r="G22" i="2"/>
  <c r="F22" i="2"/>
  <c r="E22" i="2"/>
  <c r="E18" i="2"/>
  <c r="E23" i="2" s="1"/>
  <c r="F18" i="2"/>
  <c r="G18" i="2"/>
  <c r="H18" i="2"/>
  <c r="I17" i="2"/>
  <c r="G9" i="2"/>
  <c r="G15" i="2"/>
  <c r="G14" i="2"/>
  <c r="G13" i="2"/>
  <c r="G12" i="2"/>
  <c r="G10" i="2"/>
  <c r="G7" i="2"/>
  <c r="G4" i="2"/>
  <c r="I16" i="2" l="1"/>
  <c r="I21" i="2" l="1"/>
  <c r="I20" i="2"/>
  <c r="I19" i="2"/>
  <c r="I15" i="2"/>
  <c r="I14" i="2"/>
  <c r="I13" i="2"/>
  <c r="I12" i="2"/>
  <c r="I11" i="2"/>
  <c r="I10" i="2"/>
  <c r="I9" i="2"/>
  <c r="I8" i="2"/>
  <c r="I7" i="2"/>
  <c r="I6" i="2"/>
  <c r="I5" i="2"/>
  <c r="I4" i="2"/>
  <c r="H23" i="2"/>
  <c r="I18" i="2" l="1"/>
  <c r="I22" i="2"/>
  <c r="I23" i="2" s="1"/>
  <c r="F23" i="2"/>
  <c r="G23" i="2"/>
  <c r="F20" i="1"/>
  <c r="G20" i="1"/>
  <c r="H20" i="1"/>
  <c r="E20" i="1" l="1"/>
  <c r="G16" i="1"/>
  <c r="G21" i="1" s="1"/>
  <c r="H16" i="1"/>
  <c r="H21" i="1" s="1"/>
  <c r="E16" i="1"/>
  <c r="E21" i="1" s="1"/>
  <c r="F15" i="1" l="1"/>
  <c r="F13" i="1"/>
  <c r="I19" i="1"/>
  <c r="I18" i="1"/>
  <c r="I14" i="1"/>
  <c r="I11" i="1"/>
  <c r="I10" i="1"/>
  <c r="I9" i="1"/>
  <c r="I8" i="1"/>
  <c r="I7" i="1"/>
  <c r="I17" i="1"/>
  <c r="I6" i="1"/>
  <c r="I5" i="1"/>
  <c r="I4" i="1"/>
  <c r="I20" i="1" l="1"/>
  <c r="F16" i="1"/>
  <c r="F21" i="1" s="1"/>
  <c r="I12" i="1"/>
  <c r="I16" i="1" s="1"/>
  <c r="I15" i="1"/>
  <c r="I13" i="1"/>
  <c r="I21" i="1" l="1"/>
</calcChain>
</file>

<file path=xl/sharedStrings.xml><?xml version="1.0" encoding="utf-8"?>
<sst xmlns="http://schemas.openxmlformats.org/spreadsheetml/2006/main" count="156" uniqueCount="60">
  <si>
    <t>名　　　                  　　称</t>
    <phoneticPr fontId="2"/>
  </si>
  <si>
    <t>令和元年度
取崩額</t>
    <rPh sb="0" eb="2">
      <t>レイワ</t>
    </rPh>
    <rPh sb="2" eb="3">
      <t>ガン</t>
    </rPh>
    <phoneticPr fontId="2"/>
  </si>
  <si>
    <t>令和元年度積立額</t>
    <rPh sb="0" eb="2">
      <t>レイワ</t>
    </rPh>
    <rPh sb="2" eb="3">
      <t>ガン</t>
    </rPh>
    <phoneticPr fontId="2"/>
  </si>
  <si>
    <t>元金</t>
    <phoneticPr fontId="2"/>
  </si>
  <si>
    <t>利子</t>
    <phoneticPr fontId="2"/>
  </si>
  <si>
    <t>減債基金</t>
  </si>
  <si>
    <t>災害救助基金</t>
  </si>
  <si>
    <t>土地開発基金</t>
  </si>
  <si>
    <t>道路整備基金</t>
  </si>
  <si>
    <t>教育振興基金</t>
  </si>
  <si>
    <t>公共用施設整備基金</t>
  </si>
  <si>
    <t>公共用施設維持基金</t>
  </si>
  <si>
    <t>地域福祉基金</t>
  </si>
  <si>
    <t>聖籠観音の湯ざぶ～ん館維持基金</t>
    <rPh sb="0" eb="2">
      <t>セイロウ</t>
    </rPh>
    <rPh sb="13" eb="14">
      <t>モト</t>
    </rPh>
    <rPh sb="14" eb="15">
      <t>カネ</t>
    </rPh>
    <phoneticPr fontId="2"/>
  </si>
  <si>
    <t>町営住宅及び共同施設維持基金</t>
    <rPh sb="0" eb="2">
      <t>チョウエイ</t>
    </rPh>
    <rPh sb="2" eb="4">
      <t>ジュウタク</t>
    </rPh>
    <rPh sb="4" eb="5">
      <t>オヨ</t>
    </rPh>
    <rPh sb="6" eb="8">
      <t>キョウドウ</t>
    </rPh>
    <rPh sb="8" eb="10">
      <t>シセツ</t>
    </rPh>
    <rPh sb="10" eb="14">
      <t>イジキキン</t>
    </rPh>
    <phoneticPr fontId="2"/>
  </si>
  <si>
    <t>国営加治川用水地区土地改良事業積立金</t>
    <rPh sb="0" eb="2">
      <t>コクエイ</t>
    </rPh>
    <rPh sb="2" eb="5">
      <t>カジカワ</t>
    </rPh>
    <rPh sb="5" eb="7">
      <t>ヨウスイ</t>
    </rPh>
    <rPh sb="7" eb="9">
      <t>チク</t>
    </rPh>
    <rPh sb="9" eb="11">
      <t>トチ</t>
    </rPh>
    <rPh sb="11" eb="13">
      <t>カイリョウ</t>
    </rPh>
    <rPh sb="13" eb="15">
      <t>ジギョウ</t>
    </rPh>
    <rPh sb="15" eb="16">
      <t>ツ</t>
    </rPh>
    <rPh sb="16" eb="17">
      <t>タ</t>
    </rPh>
    <rPh sb="17" eb="18">
      <t>キン</t>
    </rPh>
    <phoneticPr fontId="2"/>
  </si>
  <si>
    <t>ふるさと応援基金</t>
    <rPh sb="4" eb="6">
      <t>オウエン</t>
    </rPh>
    <rPh sb="6" eb="8">
      <t>キキン</t>
    </rPh>
    <phoneticPr fontId="2"/>
  </si>
  <si>
    <t>国民健康保険高額医療費貸付基金</t>
    <rPh sb="0" eb="2">
      <t>コクミン</t>
    </rPh>
    <rPh sb="2" eb="4">
      <t>ケンコウ</t>
    </rPh>
    <rPh sb="4" eb="6">
      <t>ホケン</t>
    </rPh>
    <rPh sb="6" eb="8">
      <t>コウガク</t>
    </rPh>
    <rPh sb="8" eb="11">
      <t>イリョウヒ</t>
    </rPh>
    <rPh sb="11" eb="13">
      <t>カシツケ</t>
    </rPh>
    <rPh sb="13" eb="15">
      <t>キキン</t>
    </rPh>
    <phoneticPr fontId="2"/>
  </si>
  <si>
    <t>一般旅券発給等事務証紙等購買基金</t>
    <rPh sb="0" eb="2">
      <t>イッパン</t>
    </rPh>
    <rPh sb="2" eb="4">
      <t>リョケン</t>
    </rPh>
    <rPh sb="4" eb="6">
      <t>ハッキュウ</t>
    </rPh>
    <rPh sb="6" eb="7">
      <t>トウ</t>
    </rPh>
    <rPh sb="7" eb="9">
      <t>ジム</t>
    </rPh>
    <rPh sb="9" eb="10">
      <t>アカシ</t>
    </rPh>
    <rPh sb="10" eb="11">
      <t>シ</t>
    </rPh>
    <rPh sb="11" eb="12">
      <t>トウ</t>
    </rPh>
    <rPh sb="12" eb="14">
      <t>コウバイ</t>
    </rPh>
    <rPh sb="14" eb="16">
      <t>キキン</t>
    </rPh>
    <phoneticPr fontId="2"/>
  </si>
  <si>
    <t>平成30年度末
現在高</t>
    <rPh sb="0" eb="2">
      <t>ヘイセイ</t>
    </rPh>
    <phoneticPr fontId="2"/>
  </si>
  <si>
    <t>特定目的基金</t>
    <rPh sb="0" eb="2">
      <t>トクテイ</t>
    </rPh>
    <rPh sb="2" eb="4">
      <t>モクテキ</t>
    </rPh>
    <rPh sb="4" eb="6">
      <t>キキン</t>
    </rPh>
    <phoneticPr fontId="1"/>
  </si>
  <si>
    <t>積立基金</t>
    <rPh sb="0" eb="2">
      <t>ツミタテ</t>
    </rPh>
    <rPh sb="2" eb="4">
      <t>キキン</t>
    </rPh>
    <phoneticPr fontId="1"/>
  </si>
  <si>
    <t>定額運用基金</t>
    <rPh sb="0" eb="2">
      <t>テイガク</t>
    </rPh>
    <rPh sb="2" eb="4">
      <t>ウンヨウ</t>
    </rPh>
    <rPh sb="4" eb="6">
      <t>キキン</t>
    </rPh>
    <phoneticPr fontId="1"/>
  </si>
  <si>
    <t>区分</t>
    <rPh sb="0" eb="2">
      <t>クブン</t>
    </rPh>
    <phoneticPr fontId="1"/>
  </si>
  <si>
    <t>令和元年度末
現在高</t>
    <rPh sb="0" eb="2">
      <t>レイワ</t>
    </rPh>
    <rPh sb="2" eb="3">
      <t>ガン</t>
    </rPh>
    <rPh sb="7" eb="10">
      <t>ゲンザイダカ</t>
    </rPh>
    <phoneticPr fontId="2"/>
  </si>
  <si>
    <t>一般会計</t>
    <rPh sb="0" eb="2">
      <t>イッパン</t>
    </rPh>
    <rPh sb="2" eb="4">
      <t>カイケイ</t>
    </rPh>
    <phoneticPr fontId="1"/>
  </si>
  <si>
    <t>会計</t>
    <rPh sb="0" eb="2">
      <t>カイケイ</t>
    </rPh>
    <phoneticPr fontId="1"/>
  </si>
  <si>
    <t>主な活用先</t>
    <rPh sb="0" eb="1">
      <t>オモ</t>
    </rPh>
    <rPh sb="2" eb="4">
      <t>カツヨウ</t>
    </rPh>
    <rPh sb="4" eb="5">
      <t>サキ</t>
    </rPh>
    <phoneticPr fontId="1"/>
  </si>
  <si>
    <t>学校教育施設等改修工事、町民会館前テニスコート人工芝改修工事</t>
    <rPh sb="0" eb="2">
      <t>ガッコウ</t>
    </rPh>
    <rPh sb="2" eb="4">
      <t>キョウイク</t>
    </rPh>
    <rPh sb="4" eb="6">
      <t>シセツ</t>
    </rPh>
    <rPh sb="6" eb="7">
      <t>トウ</t>
    </rPh>
    <rPh sb="7" eb="9">
      <t>カイシュウ</t>
    </rPh>
    <rPh sb="9" eb="11">
      <t>コウジ</t>
    </rPh>
    <rPh sb="12" eb="14">
      <t>チョウミン</t>
    </rPh>
    <rPh sb="14" eb="16">
      <t>カイカン</t>
    </rPh>
    <rPh sb="16" eb="17">
      <t>マエ</t>
    </rPh>
    <rPh sb="23" eb="25">
      <t>ジンコウ</t>
    </rPh>
    <rPh sb="25" eb="26">
      <t>シバ</t>
    </rPh>
    <rPh sb="26" eb="28">
      <t>カイシュウ</t>
    </rPh>
    <rPh sb="28" eb="30">
      <t>コウジ</t>
    </rPh>
    <phoneticPr fontId="1"/>
  </si>
  <si>
    <t>財政調整基金</t>
    <phoneticPr fontId="1"/>
  </si>
  <si>
    <t>合計（①＋②）</t>
    <phoneticPr fontId="1"/>
  </si>
  <si>
    <t>小　計　①</t>
    <phoneticPr fontId="1"/>
  </si>
  <si>
    <t>小　計　②</t>
    <phoneticPr fontId="1"/>
  </si>
  <si>
    <t>聖籠町ふるさと応援寄附金の対象事業</t>
    <rPh sb="0" eb="3">
      <t>セイロウマチ</t>
    </rPh>
    <rPh sb="7" eb="9">
      <t>オウエン</t>
    </rPh>
    <rPh sb="9" eb="12">
      <t>キフキン</t>
    </rPh>
    <rPh sb="13" eb="15">
      <t>タイショウ</t>
    </rPh>
    <rPh sb="15" eb="17">
      <t>ジギョウ</t>
    </rPh>
    <phoneticPr fontId="1"/>
  </si>
  <si>
    <t>聖籠観音の湯ざぶ～ん館維持修繕</t>
    <rPh sb="0" eb="2">
      <t>セイロウ</t>
    </rPh>
    <rPh sb="2" eb="4">
      <t>カンノン</t>
    </rPh>
    <rPh sb="5" eb="6">
      <t>ユ</t>
    </rPh>
    <rPh sb="10" eb="11">
      <t>カン</t>
    </rPh>
    <rPh sb="11" eb="13">
      <t>イジ</t>
    </rPh>
    <rPh sb="13" eb="15">
      <t>シュウゼン</t>
    </rPh>
    <phoneticPr fontId="1"/>
  </si>
  <si>
    <t>基金残高一覧（令和元年度末現在）</t>
    <rPh sb="0" eb="2">
      <t>キキン</t>
    </rPh>
    <rPh sb="2" eb="4">
      <t>ザンダカ</t>
    </rPh>
    <rPh sb="4" eb="6">
      <t>イチラン</t>
    </rPh>
    <rPh sb="7" eb="9">
      <t>レイワ</t>
    </rPh>
    <rPh sb="9" eb="10">
      <t>ガン</t>
    </rPh>
    <rPh sb="10" eb="11">
      <t>ネン</t>
    </rPh>
    <rPh sb="11" eb="12">
      <t>ド</t>
    </rPh>
    <rPh sb="12" eb="13">
      <t>マツ</t>
    </rPh>
    <rPh sb="13" eb="15">
      <t>ゲンザイ</t>
    </rPh>
    <phoneticPr fontId="1"/>
  </si>
  <si>
    <t>基金残高一覧（令和２年度末現在）</t>
    <rPh sb="0" eb="2">
      <t>キキン</t>
    </rPh>
    <rPh sb="2" eb="4">
      <t>ザンダカ</t>
    </rPh>
    <rPh sb="4" eb="6">
      <t>イチラン</t>
    </rPh>
    <rPh sb="7" eb="9">
      <t>レイワ</t>
    </rPh>
    <rPh sb="10" eb="11">
      <t>ネン</t>
    </rPh>
    <rPh sb="11" eb="12">
      <t>ド</t>
    </rPh>
    <rPh sb="12" eb="13">
      <t>マツ</t>
    </rPh>
    <rPh sb="13" eb="15">
      <t>ゲンザイ</t>
    </rPh>
    <phoneticPr fontId="1"/>
  </si>
  <si>
    <t>令和２年度積立額</t>
    <rPh sb="0" eb="2">
      <t>レイワ</t>
    </rPh>
    <phoneticPr fontId="2"/>
  </si>
  <si>
    <t>令和２年度
取崩額</t>
    <rPh sb="0" eb="2">
      <t>レイワ</t>
    </rPh>
    <phoneticPr fontId="2"/>
  </si>
  <si>
    <t>令和２年度末
現在高</t>
    <rPh sb="0" eb="2">
      <t>レイワ</t>
    </rPh>
    <rPh sb="7" eb="10">
      <t>ゲンザイダカ</t>
    </rPh>
    <phoneticPr fontId="2"/>
  </si>
  <si>
    <t>主な活用先等</t>
    <rPh sb="0" eb="1">
      <t>オモ</t>
    </rPh>
    <rPh sb="2" eb="4">
      <t>カツヨウ</t>
    </rPh>
    <rPh sb="4" eb="5">
      <t>サキ</t>
    </rPh>
    <rPh sb="5" eb="6">
      <t>トウ</t>
    </rPh>
    <phoneticPr fontId="1"/>
  </si>
  <si>
    <t>感染症対策基金</t>
    <rPh sb="0" eb="3">
      <t>カンセンショウ</t>
    </rPh>
    <rPh sb="3" eb="5">
      <t>タイサク</t>
    </rPh>
    <rPh sb="5" eb="7">
      <t>キキン</t>
    </rPh>
    <phoneticPr fontId="2"/>
  </si>
  <si>
    <t>企業立地促進基金</t>
    <rPh sb="0" eb="2">
      <t>キギョウ</t>
    </rPh>
    <rPh sb="2" eb="4">
      <t>リッチ</t>
    </rPh>
    <rPh sb="4" eb="6">
      <t>ソクシン</t>
    </rPh>
    <rPh sb="6" eb="8">
      <t>キキン</t>
    </rPh>
    <phoneticPr fontId="2"/>
  </si>
  <si>
    <t>町民会館舞台吊物機構改修工事</t>
    <rPh sb="0" eb="2">
      <t>チョウミン</t>
    </rPh>
    <rPh sb="2" eb="4">
      <t>カイカン</t>
    </rPh>
    <rPh sb="4" eb="6">
      <t>ブタイ</t>
    </rPh>
    <rPh sb="6" eb="7">
      <t>ツリ</t>
    </rPh>
    <rPh sb="7" eb="8">
      <t>モノ</t>
    </rPh>
    <rPh sb="8" eb="10">
      <t>キコウ</t>
    </rPh>
    <rPh sb="10" eb="12">
      <t>カイシュウ</t>
    </rPh>
    <rPh sb="12" eb="14">
      <t>コウジ</t>
    </rPh>
    <phoneticPr fontId="1"/>
  </si>
  <si>
    <t>東山団地和室床改修工事</t>
    <phoneticPr fontId="1"/>
  </si>
  <si>
    <t>令和３年度末
現在高</t>
    <rPh sb="0" eb="2">
      <t>レイワ</t>
    </rPh>
    <rPh sb="7" eb="10">
      <t>ゲンザイダカ</t>
    </rPh>
    <phoneticPr fontId="2"/>
  </si>
  <si>
    <t>令和３年度
取崩額</t>
    <rPh sb="0" eb="2">
      <t>レイワ</t>
    </rPh>
    <phoneticPr fontId="2"/>
  </si>
  <si>
    <t>基金残高一覧（令和３年度末現在）</t>
    <rPh sb="0" eb="2">
      <t>キキン</t>
    </rPh>
    <rPh sb="2" eb="4">
      <t>ザンダカ</t>
    </rPh>
    <rPh sb="4" eb="6">
      <t>イチラン</t>
    </rPh>
    <rPh sb="7" eb="9">
      <t>レイワ</t>
    </rPh>
    <rPh sb="10" eb="11">
      <t>ネン</t>
    </rPh>
    <rPh sb="11" eb="12">
      <t>ド</t>
    </rPh>
    <rPh sb="12" eb="13">
      <t>マツ</t>
    </rPh>
    <rPh sb="13" eb="15">
      <t>ゲンザイ</t>
    </rPh>
    <phoneticPr fontId="1"/>
  </si>
  <si>
    <t>蓮野苔沼道路改良舗装工事</t>
    <phoneticPr fontId="1"/>
  </si>
  <si>
    <t>調理場施設設備改修工事　外6件</t>
    <rPh sb="12" eb="13">
      <t>ホカ</t>
    </rPh>
    <rPh sb="14" eb="15">
      <t>ケン</t>
    </rPh>
    <phoneticPr fontId="1"/>
  </si>
  <si>
    <t>町営住宅（東山団地）維持修繕</t>
    <rPh sb="0" eb="2">
      <t>チョウエイ</t>
    </rPh>
    <rPh sb="2" eb="4">
      <t>ジュウタク</t>
    </rPh>
    <rPh sb="5" eb="7">
      <t>ヒガシヤマ</t>
    </rPh>
    <rPh sb="7" eb="9">
      <t>ダンチ</t>
    </rPh>
    <rPh sb="10" eb="12">
      <t>イジ</t>
    </rPh>
    <rPh sb="12" eb="14">
      <t>シュウゼン</t>
    </rPh>
    <phoneticPr fontId="1"/>
  </si>
  <si>
    <t>企業立地奨励金</t>
    <phoneticPr fontId="1"/>
  </si>
  <si>
    <t>基金残高一覧（令和４年度末現在）</t>
    <rPh sb="0" eb="2">
      <t>キキン</t>
    </rPh>
    <rPh sb="2" eb="4">
      <t>ザンダカ</t>
    </rPh>
    <rPh sb="4" eb="6">
      <t>イチラン</t>
    </rPh>
    <rPh sb="7" eb="9">
      <t>レイワ</t>
    </rPh>
    <rPh sb="10" eb="11">
      <t>ネン</t>
    </rPh>
    <rPh sb="11" eb="12">
      <t>ド</t>
    </rPh>
    <rPh sb="12" eb="13">
      <t>マツ</t>
    </rPh>
    <rPh sb="13" eb="15">
      <t>ゲンザイ</t>
    </rPh>
    <phoneticPr fontId="1"/>
  </si>
  <si>
    <t>令和４年度
取崩額</t>
    <rPh sb="0" eb="2">
      <t>レイワ</t>
    </rPh>
    <phoneticPr fontId="2"/>
  </si>
  <si>
    <t>令和４年度末
現在高</t>
    <rPh sb="0" eb="2">
      <t>レイワ</t>
    </rPh>
    <rPh sb="7" eb="10">
      <t>ゲンザイダカ</t>
    </rPh>
    <phoneticPr fontId="2"/>
  </si>
  <si>
    <t>令和４年度積立額</t>
    <rPh sb="0" eb="2">
      <t>レイワ</t>
    </rPh>
    <phoneticPr fontId="2"/>
  </si>
  <si>
    <t>聖籠町ふるさと応援寄附金の対象事業</t>
    <phoneticPr fontId="1"/>
  </si>
  <si>
    <t>聖籠観音の湯ざぶ～ん館維持修繕</t>
    <phoneticPr fontId="1"/>
  </si>
  <si>
    <t>個別予防接種業務委託
自宅療養者支援食糧品購入</t>
    <rPh sb="0" eb="2">
      <t>コベツ</t>
    </rPh>
    <rPh sb="2" eb="4">
      <t>ヨボウ</t>
    </rPh>
    <rPh sb="4" eb="6">
      <t>セッシュ</t>
    </rPh>
    <rPh sb="6" eb="8">
      <t>ギョウム</t>
    </rPh>
    <rPh sb="8" eb="10">
      <t>イタク</t>
    </rPh>
    <rPh sb="11" eb="13">
      <t>ジタク</t>
    </rPh>
    <rPh sb="13" eb="15">
      <t>リョウヨウ</t>
    </rPh>
    <rPh sb="15" eb="16">
      <t>シャ</t>
    </rPh>
    <rPh sb="16" eb="18">
      <t>シエン</t>
    </rPh>
    <rPh sb="18" eb="20">
      <t>ショクリョウ</t>
    </rPh>
    <rPh sb="20" eb="21">
      <t>ヒン</t>
    </rPh>
    <rPh sb="21" eb="23">
      <t>コウニュウ</t>
    </rPh>
    <phoneticPr fontId="1"/>
  </si>
  <si>
    <t>年度間予算調整</t>
    <rPh sb="0" eb="2">
      <t>ネンド</t>
    </rPh>
    <rPh sb="2" eb="3">
      <t>カン</t>
    </rPh>
    <rPh sb="3" eb="5">
      <t>ヨサン</t>
    </rPh>
    <rPh sb="5" eb="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</si>
</sst>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 wrapText="1" shrinkToFit="1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Border="1"/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CCD7-6FBC-467C-950C-75316FF86051}">
  <sheetPr>
    <pageSetUpPr fitToPage="1"/>
  </sheetPr>
  <dimension ref="A1:P47"/>
  <sheetViews>
    <sheetView showGridLines="0" tabSelected="1" view="pageBreakPreview" zoomScale="70" zoomScaleNormal="85" zoomScaleSheetLayoutView="70" workbookViewId="0">
      <selection activeCell="O17" sqref="O17"/>
    </sheetView>
  </sheetViews>
  <sheetFormatPr defaultRowHeight="18.75"/>
  <cols>
    <col min="1" max="1" width="5.625" style="1" customWidth="1"/>
    <col min="2" max="2" width="5.375" style="1" customWidth="1"/>
    <col min="3" max="3" width="4.625" style="1" customWidth="1"/>
    <col min="4" max="4" width="38" style="1" bestFit="1" customWidth="1"/>
    <col min="5" max="5" width="20.625" style="1" customWidth="1"/>
    <col min="6" max="7" width="15.625" style="1" customWidth="1"/>
    <col min="8" max="9" width="20.625" style="1" customWidth="1"/>
    <col min="10" max="10" width="24" style="1" customWidth="1"/>
    <col min="11" max="16384" width="9" style="1"/>
  </cols>
  <sheetData>
    <row r="1" spans="1:16" ht="39.7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18" customHeight="1">
      <c r="A2" s="40" t="s">
        <v>26</v>
      </c>
      <c r="B2" s="40" t="s">
        <v>23</v>
      </c>
      <c r="C2" s="40"/>
      <c r="D2" s="40" t="s">
        <v>0</v>
      </c>
      <c r="E2" s="41" t="s">
        <v>45</v>
      </c>
      <c r="F2" s="42" t="s">
        <v>55</v>
      </c>
      <c r="G2" s="43"/>
      <c r="H2" s="41" t="s">
        <v>53</v>
      </c>
      <c r="I2" s="41" t="s">
        <v>54</v>
      </c>
      <c r="J2" s="40" t="s">
        <v>40</v>
      </c>
    </row>
    <row r="3" spans="1:16" ht="18" customHeight="1">
      <c r="A3" s="40"/>
      <c r="B3" s="40"/>
      <c r="C3" s="40"/>
      <c r="D3" s="40"/>
      <c r="E3" s="41"/>
      <c r="F3" s="23" t="s">
        <v>3</v>
      </c>
      <c r="G3" s="17" t="s">
        <v>4</v>
      </c>
      <c r="H3" s="41"/>
      <c r="I3" s="41"/>
      <c r="J3" s="40"/>
    </row>
    <row r="4" spans="1:16" s="4" customFormat="1" ht="39" customHeight="1">
      <c r="A4" s="31" t="s">
        <v>25</v>
      </c>
      <c r="B4" s="31" t="s">
        <v>21</v>
      </c>
      <c r="C4" s="33" t="s">
        <v>29</v>
      </c>
      <c r="D4" s="33"/>
      <c r="E4" s="2">
        <v>617927617</v>
      </c>
      <c r="F4" s="2">
        <v>80000000</v>
      </c>
      <c r="G4" s="12">
        <v>1162789</v>
      </c>
      <c r="H4" s="2">
        <v>40000000</v>
      </c>
      <c r="I4" s="15">
        <f t="shared" ref="I4:I17" si="0">E4-H4+F4+G4</f>
        <v>659090406</v>
      </c>
      <c r="J4" s="3" t="s">
        <v>59</v>
      </c>
    </row>
    <row r="5" spans="1:16" s="4" customFormat="1" ht="39" customHeight="1">
      <c r="A5" s="31"/>
      <c r="B5" s="31"/>
      <c r="C5" s="33" t="s">
        <v>5</v>
      </c>
      <c r="D5" s="33"/>
      <c r="E5" s="2">
        <v>84691718</v>
      </c>
      <c r="F5" s="2"/>
      <c r="G5" s="12">
        <v>159369</v>
      </c>
      <c r="H5" s="2"/>
      <c r="I5" s="15">
        <f t="shared" si="0"/>
        <v>84851087</v>
      </c>
      <c r="J5" s="3"/>
    </row>
    <row r="6" spans="1:16" s="4" customFormat="1" ht="39" customHeight="1">
      <c r="A6" s="31"/>
      <c r="B6" s="32"/>
      <c r="C6" s="34" t="s">
        <v>20</v>
      </c>
      <c r="D6" s="24" t="s">
        <v>6</v>
      </c>
      <c r="E6" s="2">
        <v>126934456</v>
      </c>
      <c r="F6" s="2"/>
      <c r="G6" s="12">
        <v>2510</v>
      </c>
      <c r="H6" s="2"/>
      <c r="I6" s="15">
        <f t="shared" si="0"/>
        <v>126936966</v>
      </c>
      <c r="J6" s="3"/>
    </row>
    <row r="7" spans="1:16" s="4" customFormat="1" ht="39" customHeight="1">
      <c r="A7" s="31"/>
      <c r="B7" s="32"/>
      <c r="C7" s="35"/>
      <c r="D7" s="24" t="s">
        <v>8</v>
      </c>
      <c r="E7" s="2">
        <v>1969016</v>
      </c>
      <c r="F7" s="2">
        <v>1000000</v>
      </c>
      <c r="G7" s="12">
        <v>39</v>
      </c>
      <c r="H7" s="2"/>
      <c r="I7" s="15">
        <f t="shared" si="0"/>
        <v>2969055</v>
      </c>
      <c r="J7" s="25"/>
    </row>
    <row r="8" spans="1:16" s="4" customFormat="1" ht="39" customHeight="1">
      <c r="A8" s="31"/>
      <c r="B8" s="32"/>
      <c r="C8" s="35"/>
      <c r="D8" s="24" t="s">
        <v>9</v>
      </c>
      <c r="E8" s="2">
        <v>3200012</v>
      </c>
      <c r="F8" s="2"/>
      <c r="G8" s="12">
        <v>6023</v>
      </c>
      <c r="H8" s="2"/>
      <c r="I8" s="15">
        <f t="shared" si="0"/>
        <v>3206035</v>
      </c>
      <c r="J8" s="3"/>
    </row>
    <row r="9" spans="1:16" s="4" customFormat="1" ht="39" customHeight="1">
      <c r="A9" s="31"/>
      <c r="B9" s="32"/>
      <c r="C9" s="35"/>
      <c r="D9" s="24" t="s">
        <v>10</v>
      </c>
      <c r="E9" s="2">
        <v>33258269</v>
      </c>
      <c r="F9" s="2">
        <v>1000000</v>
      </c>
      <c r="G9" s="12">
        <v>663</v>
      </c>
      <c r="H9" s="2"/>
      <c r="I9" s="15">
        <f t="shared" si="0"/>
        <v>34258932</v>
      </c>
      <c r="J9" s="3"/>
    </row>
    <row r="10" spans="1:16" s="4" customFormat="1" ht="39" customHeight="1">
      <c r="A10" s="31"/>
      <c r="B10" s="32"/>
      <c r="C10" s="35"/>
      <c r="D10" s="24" t="s">
        <v>11</v>
      </c>
      <c r="E10" s="2">
        <v>133248769</v>
      </c>
      <c r="F10" s="2">
        <v>46374000</v>
      </c>
      <c r="G10" s="12">
        <v>2657</v>
      </c>
      <c r="H10" s="2"/>
      <c r="I10" s="15">
        <f t="shared" si="0"/>
        <v>179625426</v>
      </c>
      <c r="J10" s="26"/>
    </row>
    <row r="11" spans="1:16" s="4" customFormat="1" ht="39" customHeight="1">
      <c r="A11" s="31"/>
      <c r="B11" s="32"/>
      <c r="C11" s="35"/>
      <c r="D11" s="24" t="s">
        <v>12</v>
      </c>
      <c r="E11" s="13">
        <v>36710008</v>
      </c>
      <c r="F11" s="2"/>
      <c r="G11" s="12">
        <v>69081</v>
      </c>
      <c r="H11" s="2"/>
      <c r="I11" s="15">
        <f t="shared" si="0"/>
        <v>36779089</v>
      </c>
      <c r="J11" s="3"/>
    </row>
    <row r="12" spans="1:16" s="4" customFormat="1" ht="39" customHeight="1">
      <c r="A12" s="31"/>
      <c r="B12" s="32"/>
      <c r="C12" s="35"/>
      <c r="D12" s="24" t="s">
        <v>13</v>
      </c>
      <c r="E12" s="2">
        <v>11549780</v>
      </c>
      <c r="F12" s="2">
        <v>12000000</v>
      </c>
      <c r="G12" s="12">
        <v>230</v>
      </c>
      <c r="H12" s="2">
        <v>10000000</v>
      </c>
      <c r="I12" s="15">
        <f t="shared" si="0"/>
        <v>13550010</v>
      </c>
      <c r="J12" s="9" t="s">
        <v>57</v>
      </c>
    </row>
    <row r="13" spans="1:16" s="4" customFormat="1" ht="39" customHeight="1">
      <c r="A13" s="31"/>
      <c r="B13" s="32"/>
      <c r="C13" s="35"/>
      <c r="D13" s="24" t="s">
        <v>14</v>
      </c>
      <c r="E13" s="2">
        <v>262373580</v>
      </c>
      <c r="F13" s="2">
        <v>24603000</v>
      </c>
      <c r="G13" s="12">
        <v>493724</v>
      </c>
      <c r="H13" s="2"/>
      <c r="I13" s="15">
        <f t="shared" si="0"/>
        <v>287470304</v>
      </c>
      <c r="J13" s="9"/>
    </row>
    <row r="14" spans="1:16" s="4" customFormat="1" ht="39" customHeight="1">
      <c r="A14" s="31"/>
      <c r="B14" s="32"/>
      <c r="C14" s="35"/>
      <c r="D14" s="24" t="s">
        <v>15</v>
      </c>
      <c r="E14" s="2">
        <v>126522642</v>
      </c>
      <c r="F14" s="2">
        <v>15800000</v>
      </c>
      <c r="G14" s="12">
        <v>2523</v>
      </c>
      <c r="H14" s="2"/>
      <c r="I14" s="15">
        <f t="shared" si="0"/>
        <v>142325165</v>
      </c>
      <c r="J14" s="3"/>
      <c r="M14" s="7"/>
      <c r="N14" s="7"/>
      <c r="O14" s="7"/>
      <c r="P14" s="8"/>
    </row>
    <row r="15" spans="1:16" s="4" customFormat="1" ht="39" customHeight="1">
      <c r="A15" s="31"/>
      <c r="B15" s="32"/>
      <c r="C15" s="35"/>
      <c r="D15" s="24" t="s">
        <v>16</v>
      </c>
      <c r="E15" s="2">
        <v>213098741</v>
      </c>
      <c r="F15" s="2">
        <v>305051000</v>
      </c>
      <c r="G15" s="12">
        <v>4250</v>
      </c>
      <c r="H15" s="2">
        <v>213089000</v>
      </c>
      <c r="I15" s="15">
        <f t="shared" si="0"/>
        <v>305064991</v>
      </c>
      <c r="J15" s="9" t="s">
        <v>56</v>
      </c>
    </row>
    <row r="16" spans="1:16" s="4" customFormat="1" ht="39" customHeight="1">
      <c r="A16" s="31"/>
      <c r="B16" s="32"/>
      <c r="C16" s="35"/>
      <c r="D16" s="24" t="s">
        <v>41</v>
      </c>
      <c r="E16" s="2"/>
      <c r="F16" s="2">
        <v>13734000</v>
      </c>
      <c r="G16" s="2"/>
      <c r="H16" s="2">
        <v>9580000</v>
      </c>
      <c r="I16" s="15">
        <f t="shared" si="0"/>
        <v>4154000</v>
      </c>
      <c r="J16" s="9" t="s">
        <v>58</v>
      </c>
    </row>
    <row r="17" spans="1:10" s="4" customFormat="1" ht="39" customHeight="1">
      <c r="A17" s="31"/>
      <c r="B17" s="32"/>
      <c r="C17" s="36"/>
      <c r="D17" s="24" t="s">
        <v>42</v>
      </c>
      <c r="E17" s="2">
        <v>20962065</v>
      </c>
      <c r="F17" s="2">
        <v>2182000</v>
      </c>
      <c r="G17" s="2">
        <v>418</v>
      </c>
      <c r="H17" s="2">
        <v>20959000</v>
      </c>
      <c r="I17" s="15">
        <f t="shared" si="0"/>
        <v>2185483</v>
      </c>
      <c r="J17" s="27" t="s">
        <v>51</v>
      </c>
    </row>
    <row r="18" spans="1:10" s="4" customFormat="1" ht="30" customHeight="1">
      <c r="A18" s="31"/>
      <c r="B18" s="32"/>
      <c r="C18" s="37" t="s">
        <v>31</v>
      </c>
      <c r="D18" s="28"/>
      <c r="E18" s="2">
        <f>SUM(E4:E17)</f>
        <v>1672446673</v>
      </c>
      <c r="F18" s="2">
        <f>SUM(F4:F17)</f>
        <v>501744000</v>
      </c>
      <c r="G18" s="2">
        <f>SUM(G4:G17)</f>
        <v>1904276</v>
      </c>
      <c r="H18" s="2">
        <f>SUM(H4:H17)</f>
        <v>293628000</v>
      </c>
      <c r="I18" s="15">
        <f>SUM(I4:I17)</f>
        <v>1882466949</v>
      </c>
      <c r="J18" s="3"/>
    </row>
    <row r="19" spans="1:10" s="4" customFormat="1" ht="39" customHeight="1">
      <c r="A19" s="31"/>
      <c r="B19" s="34" t="s">
        <v>22</v>
      </c>
      <c r="C19" s="33" t="s">
        <v>7</v>
      </c>
      <c r="D19" s="33"/>
      <c r="E19" s="2">
        <v>64103184</v>
      </c>
      <c r="F19" s="2"/>
      <c r="G19" s="12">
        <v>120626</v>
      </c>
      <c r="H19" s="2"/>
      <c r="I19" s="15">
        <f>E19-H19+F19+G19</f>
        <v>64223810</v>
      </c>
      <c r="J19" s="3"/>
    </row>
    <row r="20" spans="1:10" s="4" customFormat="1" ht="39" customHeight="1">
      <c r="A20" s="31"/>
      <c r="B20" s="35"/>
      <c r="C20" s="33" t="s">
        <v>17</v>
      </c>
      <c r="D20" s="33"/>
      <c r="E20" s="2">
        <v>2000000</v>
      </c>
      <c r="F20" s="2"/>
      <c r="G20" s="14"/>
      <c r="H20" s="2"/>
      <c r="I20" s="15">
        <f>E20-H20+F20+G20</f>
        <v>2000000</v>
      </c>
      <c r="J20" s="3"/>
    </row>
    <row r="21" spans="1:10" s="4" customFormat="1" ht="39" customHeight="1">
      <c r="A21" s="31"/>
      <c r="B21" s="35"/>
      <c r="C21" s="33" t="s">
        <v>18</v>
      </c>
      <c r="D21" s="33"/>
      <c r="E21" s="2">
        <v>500000</v>
      </c>
      <c r="F21" s="2"/>
      <c r="G21" s="14"/>
      <c r="H21" s="2"/>
      <c r="I21" s="15">
        <f>E21-H21+F21+G21</f>
        <v>500000</v>
      </c>
      <c r="J21" s="9"/>
    </row>
    <row r="22" spans="1:10" s="4" customFormat="1" ht="30" customHeight="1">
      <c r="A22" s="31"/>
      <c r="B22" s="35"/>
      <c r="C22" s="28" t="s">
        <v>32</v>
      </c>
      <c r="D22" s="28"/>
      <c r="E22" s="2">
        <f>SUM(E19:E21)</f>
        <v>66603184</v>
      </c>
      <c r="F22" s="2">
        <f>SUM(F19:F21)</f>
        <v>0</v>
      </c>
      <c r="G22" s="2">
        <f t="shared" ref="G22" si="1">SUM(G19:G21)</f>
        <v>120626</v>
      </c>
      <c r="H22" s="2">
        <f>SUM(H19:H21)</f>
        <v>0</v>
      </c>
      <c r="I22" s="15">
        <f>SUM(I19:I21)</f>
        <v>66723810</v>
      </c>
      <c r="J22" s="3"/>
    </row>
    <row r="23" spans="1:10" s="4" customFormat="1" ht="30" customHeight="1">
      <c r="A23" s="31"/>
      <c r="B23" s="38"/>
      <c r="C23" s="29" t="s">
        <v>30</v>
      </c>
      <c r="D23" s="30"/>
      <c r="E23" s="2">
        <f>E18+E22</f>
        <v>1739049857</v>
      </c>
      <c r="F23" s="2">
        <f>F18+F22</f>
        <v>501744000</v>
      </c>
      <c r="G23" s="2">
        <f>G18+G22</f>
        <v>2024902</v>
      </c>
      <c r="H23" s="2">
        <f>H18+H22</f>
        <v>293628000</v>
      </c>
      <c r="I23" s="15">
        <f>I18+I22</f>
        <v>1949190759</v>
      </c>
      <c r="J23" s="3"/>
    </row>
    <row r="24" spans="1:10" ht="39" customHeight="1">
      <c r="E24" s="10"/>
      <c r="F24" s="11"/>
    </row>
    <row r="25" spans="1:10" ht="39" customHeight="1"/>
    <row r="26" spans="1:10" ht="39" customHeight="1"/>
    <row r="27" spans="1:10" ht="39" customHeight="1"/>
    <row r="28" spans="1:10" ht="39" customHeight="1"/>
    <row r="29" spans="1:10" ht="39" customHeight="1"/>
    <row r="30" spans="1:10" ht="39" customHeight="1"/>
    <row r="31" spans="1:10" ht="39" customHeight="1"/>
    <row r="32" spans="1:10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</sheetData>
  <mergeCells count="21">
    <mergeCell ref="A1:J1"/>
    <mergeCell ref="A2:A3"/>
    <mergeCell ref="B2:C3"/>
    <mergeCell ref="D2:D3"/>
    <mergeCell ref="E2:E3"/>
    <mergeCell ref="F2:G2"/>
    <mergeCell ref="H2:H3"/>
    <mergeCell ref="I2:I3"/>
    <mergeCell ref="J2:J3"/>
    <mergeCell ref="C22:D22"/>
    <mergeCell ref="C23:D23"/>
    <mergeCell ref="A4:A23"/>
    <mergeCell ref="B4:B18"/>
    <mergeCell ref="C4:D4"/>
    <mergeCell ref="C5:D5"/>
    <mergeCell ref="C6:C17"/>
    <mergeCell ref="C18:D18"/>
    <mergeCell ref="B19:B23"/>
    <mergeCell ref="C19:D19"/>
    <mergeCell ref="C20:D20"/>
    <mergeCell ref="C21:D2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C59C-817F-4B04-98BB-0153895CBFA0}">
  <sheetPr>
    <pageSetUpPr fitToPage="1"/>
  </sheetPr>
  <dimension ref="A1:P47"/>
  <sheetViews>
    <sheetView showGridLines="0" view="pageBreakPreview" zoomScale="70" zoomScaleNormal="85" zoomScaleSheetLayoutView="70" workbookViewId="0">
      <selection activeCell="J16" sqref="J16"/>
    </sheetView>
  </sheetViews>
  <sheetFormatPr defaultRowHeight="18.75"/>
  <cols>
    <col min="1" max="1" width="5.625" style="1" customWidth="1"/>
    <col min="2" max="2" width="5.375" style="1" customWidth="1"/>
    <col min="3" max="3" width="4.625" style="1" customWidth="1"/>
    <col min="4" max="4" width="38" style="1" bestFit="1" customWidth="1"/>
    <col min="5" max="5" width="20.625" style="1" customWidth="1"/>
    <col min="6" max="7" width="15.625" style="1" customWidth="1"/>
    <col min="8" max="9" width="20.625" style="1" customWidth="1"/>
    <col min="10" max="10" width="24" style="1" customWidth="1"/>
    <col min="11" max="16384" width="9" style="1"/>
  </cols>
  <sheetData>
    <row r="1" spans="1:16" ht="39.75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18" customHeight="1">
      <c r="A2" s="40" t="s">
        <v>26</v>
      </c>
      <c r="B2" s="40" t="s">
        <v>23</v>
      </c>
      <c r="C2" s="40"/>
      <c r="D2" s="40" t="s">
        <v>0</v>
      </c>
      <c r="E2" s="41" t="s">
        <v>39</v>
      </c>
      <c r="F2" s="42" t="s">
        <v>37</v>
      </c>
      <c r="G2" s="43"/>
      <c r="H2" s="41" t="s">
        <v>46</v>
      </c>
      <c r="I2" s="41" t="s">
        <v>45</v>
      </c>
      <c r="J2" s="40" t="s">
        <v>40</v>
      </c>
    </row>
    <row r="3" spans="1:16" ht="18" customHeight="1">
      <c r="A3" s="40"/>
      <c r="B3" s="40"/>
      <c r="C3" s="40"/>
      <c r="D3" s="40"/>
      <c r="E3" s="41"/>
      <c r="F3" s="22" t="s">
        <v>3</v>
      </c>
      <c r="G3" s="17" t="s">
        <v>4</v>
      </c>
      <c r="H3" s="41"/>
      <c r="I3" s="41"/>
      <c r="J3" s="40"/>
    </row>
    <row r="4" spans="1:16" s="4" customFormat="1" ht="39" customHeight="1">
      <c r="A4" s="31" t="s">
        <v>25</v>
      </c>
      <c r="B4" s="31" t="s">
        <v>21</v>
      </c>
      <c r="C4" s="33" t="s">
        <v>29</v>
      </c>
      <c r="D4" s="33"/>
      <c r="E4" s="2">
        <v>517816001</v>
      </c>
      <c r="F4" s="2">
        <v>100000000</v>
      </c>
      <c r="G4" s="12">
        <v>111616</v>
      </c>
      <c r="H4" s="2"/>
      <c r="I4" s="15">
        <f t="shared" ref="I4:I17" si="0">E4-H4+F4+G4</f>
        <v>617927617</v>
      </c>
      <c r="J4" s="3"/>
    </row>
    <row r="5" spans="1:16" s="4" customFormat="1" ht="39" customHeight="1">
      <c r="A5" s="31"/>
      <c r="B5" s="31"/>
      <c r="C5" s="33" t="s">
        <v>5</v>
      </c>
      <c r="D5" s="33"/>
      <c r="E5" s="2">
        <v>84673466</v>
      </c>
      <c r="F5" s="2"/>
      <c r="G5" s="12">
        <v>18252</v>
      </c>
      <c r="H5" s="2"/>
      <c r="I5" s="15">
        <f t="shared" si="0"/>
        <v>84691718</v>
      </c>
      <c r="J5" s="3"/>
    </row>
    <row r="6" spans="1:16" s="4" customFormat="1" ht="39" customHeight="1">
      <c r="A6" s="31"/>
      <c r="B6" s="32"/>
      <c r="C6" s="34" t="s">
        <v>20</v>
      </c>
      <c r="D6" s="21" t="s">
        <v>6</v>
      </c>
      <c r="E6" s="2">
        <v>126930628</v>
      </c>
      <c r="F6" s="2"/>
      <c r="G6" s="12">
        <v>3828</v>
      </c>
      <c r="H6" s="2"/>
      <c r="I6" s="15">
        <f t="shared" si="0"/>
        <v>126934456</v>
      </c>
      <c r="J6" s="3"/>
    </row>
    <row r="7" spans="1:16" s="4" customFormat="1" ht="39" customHeight="1">
      <c r="A7" s="31"/>
      <c r="B7" s="32"/>
      <c r="C7" s="35"/>
      <c r="D7" s="21" t="s">
        <v>8</v>
      </c>
      <c r="E7" s="2">
        <v>12968758</v>
      </c>
      <c r="F7" s="2">
        <v>1000000</v>
      </c>
      <c r="G7" s="12">
        <v>258</v>
      </c>
      <c r="H7" s="2">
        <v>12000000</v>
      </c>
      <c r="I7" s="15">
        <f t="shared" si="0"/>
        <v>1969016</v>
      </c>
      <c r="J7" s="25" t="s">
        <v>48</v>
      </c>
    </row>
    <row r="8" spans="1:16" s="4" customFormat="1" ht="39" customHeight="1">
      <c r="A8" s="31"/>
      <c r="B8" s="32"/>
      <c r="C8" s="35"/>
      <c r="D8" s="21" t="s">
        <v>9</v>
      </c>
      <c r="E8" s="2">
        <v>3199323</v>
      </c>
      <c r="F8" s="2"/>
      <c r="G8" s="12">
        <v>689</v>
      </c>
      <c r="H8" s="2"/>
      <c r="I8" s="15">
        <f t="shared" si="0"/>
        <v>3200012</v>
      </c>
      <c r="J8" s="3"/>
    </row>
    <row r="9" spans="1:16" s="4" customFormat="1" ht="39" customHeight="1">
      <c r="A9" s="31"/>
      <c r="B9" s="32"/>
      <c r="C9" s="35"/>
      <c r="D9" s="21" t="s">
        <v>10</v>
      </c>
      <c r="E9" s="2">
        <v>32253445</v>
      </c>
      <c r="F9" s="2">
        <v>1000000</v>
      </c>
      <c r="G9" s="12">
        <v>4824</v>
      </c>
      <c r="H9" s="2"/>
      <c r="I9" s="15">
        <f t="shared" si="0"/>
        <v>33258269</v>
      </c>
      <c r="J9" s="3"/>
    </row>
    <row r="10" spans="1:16" s="4" customFormat="1" ht="39" customHeight="1">
      <c r="A10" s="31"/>
      <c r="B10" s="32"/>
      <c r="C10" s="35"/>
      <c r="D10" s="21" t="s">
        <v>11</v>
      </c>
      <c r="E10" s="2">
        <v>73464304</v>
      </c>
      <c r="F10" s="2">
        <v>104783000</v>
      </c>
      <c r="G10" s="12">
        <v>1465</v>
      </c>
      <c r="H10" s="2">
        <v>45000000</v>
      </c>
      <c r="I10" s="15">
        <f t="shared" si="0"/>
        <v>133248769</v>
      </c>
      <c r="J10" s="26" t="s">
        <v>49</v>
      </c>
    </row>
    <row r="11" spans="1:16" s="4" customFormat="1" ht="39" customHeight="1">
      <c r="A11" s="31"/>
      <c r="B11" s="32"/>
      <c r="C11" s="35"/>
      <c r="D11" s="21" t="s">
        <v>12</v>
      </c>
      <c r="E11" s="13">
        <v>36702097</v>
      </c>
      <c r="F11" s="2"/>
      <c r="G11" s="12">
        <v>7911</v>
      </c>
      <c r="H11" s="2"/>
      <c r="I11" s="15">
        <f t="shared" si="0"/>
        <v>36710008</v>
      </c>
      <c r="J11" s="3"/>
    </row>
    <row r="12" spans="1:16" s="4" customFormat="1" ht="39" customHeight="1">
      <c r="A12" s="31"/>
      <c r="B12" s="32"/>
      <c r="C12" s="35"/>
      <c r="D12" s="21" t="s">
        <v>13</v>
      </c>
      <c r="E12" s="2">
        <v>7562630</v>
      </c>
      <c r="F12" s="2">
        <v>11200000</v>
      </c>
      <c r="G12" s="12">
        <v>150</v>
      </c>
      <c r="H12" s="2">
        <v>7213000</v>
      </c>
      <c r="I12" s="15">
        <f t="shared" si="0"/>
        <v>11549780</v>
      </c>
      <c r="J12" s="9" t="s">
        <v>34</v>
      </c>
    </row>
    <row r="13" spans="1:16" s="4" customFormat="1" ht="39" customHeight="1">
      <c r="A13" s="31"/>
      <c r="B13" s="32"/>
      <c r="C13" s="35"/>
      <c r="D13" s="21" t="s">
        <v>14</v>
      </c>
      <c r="E13" s="2">
        <v>240776680</v>
      </c>
      <c r="F13" s="2">
        <v>23745000</v>
      </c>
      <c r="G13" s="12">
        <v>51900</v>
      </c>
      <c r="H13" s="2">
        <v>2200000</v>
      </c>
      <c r="I13" s="15">
        <f t="shared" si="0"/>
        <v>262373580</v>
      </c>
      <c r="J13" s="9" t="s">
        <v>50</v>
      </c>
    </row>
    <row r="14" spans="1:16" s="4" customFormat="1" ht="39" customHeight="1">
      <c r="A14" s="31"/>
      <c r="B14" s="32"/>
      <c r="C14" s="35"/>
      <c r="D14" s="21" t="s">
        <v>15</v>
      </c>
      <c r="E14" s="2">
        <v>110706082</v>
      </c>
      <c r="F14" s="2">
        <v>15800000</v>
      </c>
      <c r="G14" s="12">
        <v>16560</v>
      </c>
      <c r="H14" s="2"/>
      <c r="I14" s="15">
        <f t="shared" si="0"/>
        <v>126522642</v>
      </c>
      <c r="J14" s="3"/>
      <c r="M14" s="7"/>
      <c r="N14" s="7"/>
      <c r="O14" s="7"/>
      <c r="P14" s="8"/>
    </row>
    <row r="15" spans="1:16" s="4" customFormat="1" ht="39" customHeight="1">
      <c r="A15" s="31"/>
      <c r="B15" s="32"/>
      <c r="C15" s="35"/>
      <c r="D15" s="21" t="s">
        <v>16</v>
      </c>
      <c r="E15" s="2">
        <v>101143724</v>
      </c>
      <c r="F15" s="2">
        <v>213089000</v>
      </c>
      <c r="G15" s="12">
        <v>2017</v>
      </c>
      <c r="H15" s="2">
        <v>101136000</v>
      </c>
      <c r="I15" s="15">
        <f t="shared" si="0"/>
        <v>213098741</v>
      </c>
      <c r="J15" s="9" t="s">
        <v>33</v>
      </c>
    </row>
    <row r="16" spans="1:16" s="4" customFormat="1" ht="39" customHeight="1">
      <c r="A16" s="31"/>
      <c r="B16" s="32"/>
      <c r="C16" s="35"/>
      <c r="D16" s="21" t="s">
        <v>41</v>
      </c>
      <c r="E16" s="2">
        <v>6030000</v>
      </c>
      <c r="F16" s="2">
        <v>8481000</v>
      </c>
      <c r="G16" s="2">
        <v>902</v>
      </c>
      <c r="H16" s="2">
        <v>14511902</v>
      </c>
      <c r="I16" s="15">
        <f t="shared" si="0"/>
        <v>0</v>
      </c>
      <c r="J16" s="9"/>
    </row>
    <row r="17" spans="1:10" s="4" customFormat="1" ht="39" customHeight="1">
      <c r="A17" s="31"/>
      <c r="B17" s="32"/>
      <c r="C17" s="36"/>
      <c r="D17" s="21" t="s">
        <v>42</v>
      </c>
      <c r="E17" s="2">
        <v>12468000</v>
      </c>
      <c r="F17" s="2">
        <v>20959200</v>
      </c>
      <c r="G17" s="2">
        <v>1865</v>
      </c>
      <c r="H17" s="2">
        <v>12467000</v>
      </c>
      <c r="I17" s="15">
        <f t="shared" si="0"/>
        <v>20962065</v>
      </c>
      <c r="J17" s="27" t="s">
        <v>51</v>
      </c>
    </row>
    <row r="18" spans="1:10" s="4" customFormat="1" ht="30" customHeight="1">
      <c r="A18" s="31"/>
      <c r="B18" s="32"/>
      <c r="C18" s="37" t="s">
        <v>31</v>
      </c>
      <c r="D18" s="28"/>
      <c r="E18" s="2">
        <v>1366695138</v>
      </c>
      <c r="F18" s="2">
        <f>SUM(F4:F17)</f>
        <v>500057200</v>
      </c>
      <c r="G18" s="2">
        <f>SUM(G4:G17)</f>
        <v>222237</v>
      </c>
      <c r="H18" s="2">
        <f>SUM(H4:H17)</f>
        <v>194527902</v>
      </c>
      <c r="I18" s="15">
        <f>SUM(I4:I17)</f>
        <v>1672446673</v>
      </c>
      <c r="J18" s="3"/>
    </row>
    <row r="19" spans="1:10" s="4" customFormat="1" ht="39" customHeight="1">
      <c r="A19" s="31"/>
      <c r="B19" s="34" t="s">
        <v>22</v>
      </c>
      <c r="C19" s="33" t="s">
        <v>7</v>
      </c>
      <c r="D19" s="33"/>
      <c r="E19" s="2">
        <v>64089370</v>
      </c>
      <c r="F19" s="2">
        <v>0</v>
      </c>
      <c r="G19" s="12">
        <v>13814</v>
      </c>
      <c r="H19" s="2"/>
      <c r="I19" s="15">
        <f>E19-H19+F19+G19</f>
        <v>64103184</v>
      </c>
      <c r="J19" s="3"/>
    </row>
    <row r="20" spans="1:10" s="4" customFormat="1" ht="39" customHeight="1">
      <c r="A20" s="31"/>
      <c r="B20" s="35"/>
      <c r="C20" s="33" t="s">
        <v>17</v>
      </c>
      <c r="D20" s="33"/>
      <c r="E20" s="2">
        <v>2000000</v>
      </c>
      <c r="F20" s="2">
        <v>0</v>
      </c>
      <c r="G20" s="14">
        <v>0</v>
      </c>
      <c r="H20" s="2"/>
      <c r="I20" s="15">
        <f>E20-H20+F20+G20</f>
        <v>2000000</v>
      </c>
      <c r="J20" s="3"/>
    </row>
    <row r="21" spans="1:10" s="4" customFormat="1" ht="39" customHeight="1">
      <c r="A21" s="31"/>
      <c r="B21" s="35"/>
      <c r="C21" s="33" t="s">
        <v>18</v>
      </c>
      <c r="D21" s="33"/>
      <c r="E21" s="2">
        <v>500000</v>
      </c>
      <c r="F21" s="2">
        <v>0</v>
      </c>
      <c r="G21" s="14">
        <v>0</v>
      </c>
      <c r="H21" s="2"/>
      <c r="I21" s="15">
        <f>E21-H21+F21+G21</f>
        <v>500000</v>
      </c>
      <c r="J21" s="9"/>
    </row>
    <row r="22" spans="1:10" s="4" customFormat="1" ht="30" customHeight="1">
      <c r="A22" s="31"/>
      <c r="B22" s="35"/>
      <c r="C22" s="28" t="s">
        <v>32</v>
      </c>
      <c r="D22" s="28"/>
      <c r="E22" s="2">
        <v>66589370</v>
      </c>
      <c r="F22" s="2">
        <f t="shared" ref="F22:H22" si="1">SUM(F19:F21)</f>
        <v>0</v>
      </c>
      <c r="G22" s="2">
        <f t="shared" si="1"/>
        <v>13814</v>
      </c>
      <c r="H22" s="2">
        <f t="shared" si="1"/>
        <v>0</v>
      </c>
      <c r="I22" s="15">
        <f>SUM(I19:I21)</f>
        <v>66603184</v>
      </c>
      <c r="J22" s="3"/>
    </row>
    <row r="23" spans="1:10" s="4" customFormat="1" ht="30" customHeight="1">
      <c r="A23" s="31"/>
      <c r="B23" s="38"/>
      <c r="C23" s="29" t="s">
        <v>30</v>
      </c>
      <c r="D23" s="30"/>
      <c r="E23" s="2">
        <v>1433284508</v>
      </c>
      <c r="F23" s="2">
        <f t="shared" ref="F23:H23" si="2">F18+F22</f>
        <v>500057200</v>
      </c>
      <c r="G23" s="2">
        <f t="shared" si="2"/>
        <v>236051</v>
      </c>
      <c r="H23" s="2">
        <f t="shared" si="2"/>
        <v>194527902</v>
      </c>
      <c r="I23" s="15">
        <f>I18+I22</f>
        <v>1739049857</v>
      </c>
      <c r="J23" s="3"/>
    </row>
    <row r="24" spans="1:10" ht="39" customHeight="1">
      <c r="E24" s="10"/>
      <c r="F24" s="11"/>
    </row>
    <row r="25" spans="1:10" ht="39" customHeight="1"/>
    <row r="26" spans="1:10" ht="39" customHeight="1"/>
    <row r="27" spans="1:10" ht="39" customHeight="1"/>
    <row r="28" spans="1:10" ht="39" customHeight="1"/>
    <row r="29" spans="1:10" ht="39" customHeight="1"/>
    <row r="30" spans="1:10" ht="39" customHeight="1"/>
    <row r="31" spans="1:10" ht="39" customHeight="1"/>
    <row r="32" spans="1:10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</sheetData>
  <mergeCells count="21">
    <mergeCell ref="C22:D22"/>
    <mergeCell ref="C23:D23"/>
    <mergeCell ref="A4:A23"/>
    <mergeCell ref="B4:B18"/>
    <mergeCell ref="C4:D4"/>
    <mergeCell ref="C5:D5"/>
    <mergeCell ref="C6:C17"/>
    <mergeCell ref="C18:D18"/>
    <mergeCell ref="B19:B23"/>
    <mergeCell ref="C19:D19"/>
    <mergeCell ref="C20:D20"/>
    <mergeCell ref="C21:D21"/>
    <mergeCell ref="A1:J1"/>
    <mergeCell ref="A2:A3"/>
    <mergeCell ref="B2:C3"/>
    <mergeCell ref="D2:D3"/>
    <mergeCell ref="E2:E3"/>
    <mergeCell ref="F2:G2"/>
    <mergeCell ref="H2:H3"/>
    <mergeCell ref="I2:I3"/>
    <mergeCell ref="J2:J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5F7D-530E-492F-AC01-47DAF803D395}">
  <sheetPr>
    <pageSetUpPr fitToPage="1"/>
  </sheetPr>
  <dimension ref="A1:P47"/>
  <sheetViews>
    <sheetView showGridLines="0" view="pageBreakPreview" zoomScale="70" zoomScaleNormal="85" zoomScaleSheetLayoutView="70" workbookViewId="0">
      <selection activeCell="J15" sqref="J15"/>
    </sheetView>
  </sheetViews>
  <sheetFormatPr defaultRowHeight="18.75"/>
  <cols>
    <col min="1" max="1" width="5.625" style="1" customWidth="1"/>
    <col min="2" max="2" width="5.375" style="1" customWidth="1"/>
    <col min="3" max="3" width="4.625" style="1" customWidth="1"/>
    <col min="4" max="4" width="38" style="1" bestFit="1" customWidth="1"/>
    <col min="5" max="5" width="20.625" style="1" customWidth="1"/>
    <col min="6" max="7" width="15.625" style="1" customWidth="1"/>
    <col min="8" max="9" width="20.625" style="1" customWidth="1"/>
    <col min="10" max="10" width="24" style="1" customWidth="1"/>
    <col min="11" max="16384" width="9" style="1"/>
  </cols>
  <sheetData>
    <row r="1" spans="1:16" ht="39.75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18" customHeight="1">
      <c r="A2" s="40" t="s">
        <v>26</v>
      </c>
      <c r="B2" s="40" t="s">
        <v>23</v>
      </c>
      <c r="C2" s="40"/>
      <c r="D2" s="40" t="s">
        <v>0</v>
      </c>
      <c r="E2" s="41" t="s">
        <v>24</v>
      </c>
      <c r="F2" s="42" t="s">
        <v>37</v>
      </c>
      <c r="G2" s="43"/>
      <c r="H2" s="41" t="s">
        <v>38</v>
      </c>
      <c r="I2" s="41" t="s">
        <v>39</v>
      </c>
      <c r="J2" s="40" t="s">
        <v>40</v>
      </c>
    </row>
    <row r="3" spans="1:16" ht="18" customHeight="1">
      <c r="A3" s="40"/>
      <c r="B3" s="40"/>
      <c r="C3" s="40"/>
      <c r="D3" s="40"/>
      <c r="E3" s="41"/>
      <c r="F3" s="18" t="s">
        <v>3</v>
      </c>
      <c r="G3" s="17" t="s">
        <v>4</v>
      </c>
      <c r="H3" s="41"/>
      <c r="I3" s="41"/>
      <c r="J3" s="40"/>
    </row>
    <row r="4" spans="1:16" s="4" customFormat="1" ht="39" customHeight="1">
      <c r="A4" s="31" t="s">
        <v>25</v>
      </c>
      <c r="B4" s="31" t="s">
        <v>21</v>
      </c>
      <c r="C4" s="33" t="s">
        <v>29</v>
      </c>
      <c r="D4" s="33"/>
      <c r="E4" s="2">
        <v>475024499</v>
      </c>
      <c r="F4" s="2">
        <v>42744000</v>
      </c>
      <c r="G4" s="12">
        <f>42791502-F4</f>
        <v>47502</v>
      </c>
      <c r="H4" s="2">
        <v>0</v>
      </c>
      <c r="I4" s="15">
        <f t="shared" ref="I4:I17" si="0">E4-H4+F4+G4</f>
        <v>517816001</v>
      </c>
      <c r="J4" s="3"/>
    </row>
    <row r="5" spans="1:16" s="4" customFormat="1" ht="39" customHeight="1">
      <c r="A5" s="31"/>
      <c r="B5" s="31"/>
      <c r="C5" s="33" t="s">
        <v>5</v>
      </c>
      <c r="D5" s="33"/>
      <c r="E5" s="2">
        <v>84665000</v>
      </c>
      <c r="F5" s="2">
        <v>0</v>
      </c>
      <c r="G5" s="12">
        <v>8466</v>
      </c>
      <c r="H5" s="2">
        <v>0</v>
      </c>
      <c r="I5" s="15">
        <f t="shared" si="0"/>
        <v>84673466</v>
      </c>
      <c r="J5" s="3"/>
    </row>
    <row r="6" spans="1:16" s="4" customFormat="1" ht="39" customHeight="1">
      <c r="A6" s="31"/>
      <c r="B6" s="32"/>
      <c r="C6" s="34" t="s">
        <v>20</v>
      </c>
      <c r="D6" s="19" t="s">
        <v>6</v>
      </c>
      <c r="E6" s="2">
        <v>126905247</v>
      </c>
      <c r="F6" s="2">
        <v>0</v>
      </c>
      <c r="G6" s="12">
        <v>25381</v>
      </c>
      <c r="H6" s="2">
        <v>0</v>
      </c>
      <c r="I6" s="15">
        <f t="shared" si="0"/>
        <v>126930628</v>
      </c>
      <c r="J6" s="3"/>
    </row>
    <row r="7" spans="1:16" s="4" customFormat="1" ht="39" customHeight="1">
      <c r="A7" s="31"/>
      <c r="B7" s="32"/>
      <c r="C7" s="35"/>
      <c r="D7" s="19" t="s">
        <v>8</v>
      </c>
      <c r="E7" s="2">
        <v>11967562</v>
      </c>
      <c r="F7" s="2">
        <v>1000000</v>
      </c>
      <c r="G7" s="12">
        <f>1001196-F7</f>
        <v>1196</v>
      </c>
      <c r="H7" s="2">
        <v>0</v>
      </c>
      <c r="I7" s="15">
        <f t="shared" si="0"/>
        <v>12968758</v>
      </c>
      <c r="J7" s="3"/>
    </row>
    <row r="8" spans="1:16" s="4" customFormat="1" ht="39" customHeight="1">
      <c r="A8" s="31"/>
      <c r="B8" s="32"/>
      <c r="C8" s="35"/>
      <c r="D8" s="19" t="s">
        <v>9</v>
      </c>
      <c r="E8" s="2">
        <v>3198364</v>
      </c>
      <c r="F8" s="2">
        <v>0</v>
      </c>
      <c r="G8" s="12">
        <v>959</v>
      </c>
      <c r="H8" s="2">
        <v>0</v>
      </c>
      <c r="I8" s="15">
        <f t="shared" si="0"/>
        <v>3199323</v>
      </c>
      <c r="J8" s="3"/>
    </row>
    <row r="9" spans="1:16" s="4" customFormat="1" ht="39" customHeight="1">
      <c r="A9" s="31"/>
      <c r="B9" s="32"/>
      <c r="C9" s="35"/>
      <c r="D9" s="19" t="s">
        <v>10</v>
      </c>
      <c r="E9" s="2">
        <v>31244072</v>
      </c>
      <c r="F9" s="2">
        <v>1000000</v>
      </c>
      <c r="G9" s="12">
        <f>1009373-F9</f>
        <v>9373</v>
      </c>
      <c r="H9" s="2">
        <v>0</v>
      </c>
      <c r="I9" s="15">
        <f t="shared" si="0"/>
        <v>32253445</v>
      </c>
      <c r="J9" s="3"/>
    </row>
    <row r="10" spans="1:16" s="4" customFormat="1" ht="39" customHeight="1">
      <c r="A10" s="31"/>
      <c r="B10" s="32"/>
      <c r="C10" s="35"/>
      <c r="D10" s="19" t="s">
        <v>11</v>
      </c>
      <c r="E10" s="2">
        <v>78456459</v>
      </c>
      <c r="F10" s="2">
        <v>20000000</v>
      </c>
      <c r="G10" s="12">
        <f>20007845-F10</f>
        <v>7845</v>
      </c>
      <c r="H10" s="2">
        <v>25000000</v>
      </c>
      <c r="I10" s="15">
        <f t="shared" si="0"/>
        <v>73464304</v>
      </c>
      <c r="J10" s="20" t="s">
        <v>43</v>
      </c>
    </row>
    <row r="11" spans="1:16" s="4" customFormat="1" ht="39" customHeight="1">
      <c r="A11" s="31"/>
      <c r="B11" s="32"/>
      <c r="C11" s="35"/>
      <c r="D11" s="19" t="s">
        <v>12</v>
      </c>
      <c r="E11" s="13">
        <v>36697088</v>
      </c>
      <c r="F11" s="2">
        <v>0</v>
      </c>
      <c r="G11" s="12">
        <v>5009</v>
      </c>
      <c r="H11" s="2">
        <v>0</v>
      </c>
      <c r="I11" s="15">
        <f t="shared" si="0"/>
        <v>36702097</v>
      </c>
      <c r="J11" s="3"/>
    </row>
    <row r="12" spans="1:16" s="4" customFormat="1" ht="39" customHeight="1">
      <c r="A12" s="31"/>
      <c r="B12" s="32"/>
      <c r="C12" s="35"/>
      <c r="D12" s="19" t="s">
        <v>13</v>
      </c>
      <c r="E12" s="2">
        <v>12531377</v>
      </c>
      <c r="F12" s="2">
        <v>10030000</v>
      </c>
      <c r="G12" s="12">
        <f>10031253-F12</f>
        <v>1253</v>
      </c>
      <c r="H12" s="2">
        <v>15000000</v>
      </c>
      <c r="I12" s="15">
        <f t="shared" si="0"/>
        <v>7562630</v>
      </c>
      <c r="J12" s="9" t="s">
        <v>34</v>
      </c>
    </row>
    <row r="13" spans="1:16" s="4" customFormat="1" ht="39" customHeight="1">
      <c r="A13" s="31"/>
      <c r="B13" s="32"/>
      <c r="C13" s="35"/>
      <c r="D13" s="19" t="s">
        <v>14</v>
      </c>
      <c r="E13" s="2">
        <v>218606959</v>
      </c>
      <c r="F13" s="2">
        <v>26581000</v>
      </c>
      <c r="G13" s="12">
        <f>26624721-F13</f>
        <v>43721</v>
      </c>
      <c r="H13" s="2">
        <v>4455000</v>
      </c>
      <c r="I13" s="15">
        <f t="shared" si="0"/>
        <v>240776680</v>
      </c>
      <c r="J13" s="3" t="s">
        <v>44</v>
      </c>
    </row>
    <row r="14" spans="1:16" s="4" customFormat="1" ht="39" customHeight="1">
      <c r="A14" s="31"/>
      <c r="B14" s="32"/>
      <c r="C14" s="35"/>
      <c r="D14" s="19" t="s">
        <v>15</v>
      </c>
      <c r="E14" s="2">
        <v>94877619</v>
      </c>
      <c r="F14" s="2">
        <v>15800000</v>
      </c>
      <c r="G14" s="12">
        <f>15828463-F14</f>
        <v>28463</v>
      </c>
      <c r="H14" s="2">
        <v>0</v>
      </c>
      <c r="I14" s="15">
        <f t="shared" si="0"/>
        <v>110706082</v>
      </c>
      <c r="J14" s="3"/>
      <c r="M14" s="7"/>
      <c r="N14" s="7"/>
      <c r="O14" s="7"/>
      <c r="P14" s="8"/>
    </row>
    <row r="15" spans="1:16" s="4" customFormat="1" ht="39" customHeight="1">
      <c r="A15" s="31"/>
      <c r="B15" s="32"/>
      <c r="C15" s="35"/>
      <c r="D15" s="19" t="s">
        <v>16</v>
      </c>
      <c r="E15" s="2">
        <v>44240300</v>
      </c>
      <c r="F15" s="2">
        <v>101136000</v>
      </c>
      <c r="G15" s="12">
        <f>101140424-F15</f>
        <v>4424</v>
      </c>
      <c r="H15" s="2">
        <v>44237000</v>
      </c>
      <c r="I15" s="15">
        <f t="shared" si="0"/>
        <v>101143724</v>
      </c>
      <c r="J15" s="9" t="s">
        <v>33</v>
      </c>
    </row>
    <row r="16" spans="1:16" s="4" customFormat="1" ht="39" customHeight="1">
      <c r="A16" s="31"/>
      <c r="B16" s="32"/>
      <c r="C16" s="35"/>
      <c r="D16" s="19" t="s">
        <v>41</v>
      </c>
      <c r="E16" s="2">
        <v>0</v>
      </c>
      <c r="F16" s="2">
        <v>6030000</v>
      </c>
      <c r="G16" s="2">
        <v>0</v>
      </c>
      <c r="H16" s="2">
        <v>0</v>
      </c>
      <c r="I16" s="15">
        <f t="shared" si="0"/>
        <v>6030000</v>
      </c>
      <c r="J16" s="9"/>
    </row>
    <row r="17" spans="1:10" s="4" customFormat="1" ht="39" customHeight="1">
      <c r="A17" s="31"/>
      <c r="B17" s="32"/>
      <c r="C17" s="36"/>
      <c r="D17" s="19" t="s">
        <v>42</v>
      </c>
      <c r="E17" s="2">
        <v>0</v>
      </c>
      <c r="F17" s="2">
        <v>12468000</v>
      </c>
      <c r="G17" s="2">
        <v>0</v>
      </c>
      <c r="H17" s="2">
        <v>0</v>
      </c>
      <c r="I17" s="15">
        <f t="shared" si="0"/>
        <v>12468000</v>
      </c>
      <c r="J17" s="9"/>
    </row>
    <row r="18" spans="1:10" s="4" customFormat="1" ht="30" customHeight="1">
      <c r="A18" s="31"/>
      <c r="B18" s="32"/>
      <c r="C18" s="37" t="s">
        <v>31</v>
      </c>
      <c r="D18" s="28"/>
      <c r="E18" s="2">
        <f>SUM(E4:E17)</f>
        <v>1218414546</v>
      </c>
      <c r="F18" s="2">
        <f>SUM(F4:F17)</f>
        <v>236789000</v>
      </c>
      <c r="G18" s="2">
        <f>SUM(G4:G17)</f>
        <v>183592</v>
      </c>
      <c r="H18" s="2">
        <f>SUM(H4:H17)</f>
        <v>88692000</v>
      </c>
      <c r="I18" s="15">
        <f>SUM(I4:I17)</f>
        <v>1366695138</v>
      </c>
      <c r="J18" s="3"/>
    </row>
    <row r="19" spans="1:10" s="4" customFormat="1" ht="39" customHeight="1">
      <c r="A19" s="31"/>
      <c r="B19" s="34" t="s">
        <v>22</v>
      </c>
      <c r="C19" s="33" t="s">
        <v>7</v>
      </c>
      <c r="D19" s="33"/>
      <c r="E19" s="2">
        <v>64082962</v>
      </c>
      <c r="F19" s="2">
        <v>0</v>
      </c>
      <c r="G19" s="12">
        <v>6408</v>
      </c>
      <c r="H19" s="2">
        <v>0</v>
      </c>
      <c r="I19" s="15">
        <f>E19-H19+F19+G19</f>
        <v>64089370</v>
      </c>
      <c r="J19" s="3"/>
    </row>
    <row r="20" spans="1:10" s="4" customFormat="1" ht="39" customHeight="1">
      <c r="A20" s="31"/>
      <c r="B20" s="35"/>
      <c r="C20" s="33" t="s">
        <v>17</v>
      </c>
      <c r="D20" s="33"/>
      <c r="E20" s="2">
        <v>2000000</v>
      </c>
      <c r="F20" s="2">
        <v>0</v>
      </c>
      <c r="G20" s="14">
        <v>0</v>
      </c>
      <c r="H20" s="2">
        <v>0</v>
      </c>
      <c r="I20" s="15">
        <f>E20-H20+F20+G20</f>
        <v>2000000</v>
      </c>
      <c r="J20" s="3"/>
    </row>
    <row r="21" spans="1:10" s="4" customFormat="1" ht="39" customHeight="1">
      <c r="A21" s="31"/>
      <c r="B21" s="35"/>
      <c r="C21" s="33" t="s">
        <v>18</v>
      </c>
      <c r="D21" s="33"/>
      <c r="E21" s="2">
        <v>500000</v>
      </c>
      <c r="F21" s="2">
        <v>0</v>
      </c>
      <c r="G21" s="14">
        <v>0</v>
      </c>
      <c r="H21" s="2">
        <v>0</v>
      </c>
      <c r="I21" s="15">
        <f>E21-H21+F21+G21</f>
        <v>500000</v>
      </c>
      <c r="J21" s="9"/>
    </row>
    <row r="22" spans="1:10" s="4" customFormat="1" ht="30" customHeight="1">
      <c r="A22" s="31"/>
      <c r="B22" s="35"/>
      <c r="C22" s="28" t="s">
        <v>32</v>
      </c>
      <c r="D22" s="28"/>
      <c r="E22" s="2">
        <f>SUM(E19:E21)</f>
        <v>66582962</v>
      </c>
      <c r="F22" s="2">
        <f t="shared" ref="F22:H22" si="1">SUM(F19:F21)</f>
        <v>0</v>
      </c>
      <c r="G22" s="2">
        <f t="shared" si="1"/>
        <v>6408</v>
      </c>
      <c r="H22" s="2">
        <f t="shared" si="1"/>
        <v>0</v>
      </c>
      <c r="I22" s="15">
        <f>SUM(I19:I21)</f>
        <v>66589370</v>
      </c>
      <c r="J22" s="3"/>
    </row>
    <row r="23" spans="1:10" s="4" customFormat="1" ht="30" customHeight="1">
      <c r="A23" s="31"/>
      <c r="B23" s="38"/>
      <c r="C23" s="29" t="s">
        <v>30</v>
      </c>
      <c r="D23" s="30"/>
      <c r="E23" s="2">
        <f>E18+E22</f>
        <v>1284997508</v>
      </c>
      <c r="F23" s="2">
        <f t="shared" ref="F23:H23" si="2">F18+F22</f>
        <v>236789000</v>
      </c>
      <c r="G23" s="2">
        <f t="shared" si="2"/>
        <v>190000</v>
      </c>
      <c r="H23" s="2">
        <f t="shared" si="2"/>
        <v>88692000</v>
      </c>
      <c r="I23" s="15">
        <f>I18+I22</f>
        <v>1433284508</v>
      </c>
      <c r="J23" s="3"/>
    </row>
    <row r="24" spans="1:10" ht="39" customHeight="1">
      <c r="E24" s="10"/>
      <c r="F24" s="11"/>
    </row>
    <row r="25" spans="1:10" ht="39" customHeight="1"/>
    <row r="26" spans="1:10" ht="39" customHeight="1"/>
    <row r="27" spans="1:10" ht="39" customHeight="1"/>
    <row r="28" spans="1:10" ht="39" customHeight="1"/>
    <row r="29" spans="1:10" ht="39" customHeight="1"/>
    <row r="30" spans="1:10" ht="39" customHeight="1"/>
    <row r="31" spans="1:10" ht="39" customHeight="1"/>
    <row r="32" spans="1:10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</sheetData>
  <mergeCells count="21">
    <mergeCell ref="C22:D22"/>
    <mergeCell ref="C23:D23"/>
    <mergeCell ref="C6:C17"/>
    <mergeCell ref="A4:A23"/>
    <mergeCell ref="B4:B18"/>
    <mergeCell ref="C4:D4"/>
    <mergeCell ref="C5:D5"/>
    <mergeCell ref="C18:D18"/>
    <mergeCell ref="B19:B23"/>
    <mergeCell ref="C19:D19"/>
    <mergeCell ref="C20:D20"/>
    <mergeCell ref="C21:D21"/>
    <mergeCell ref="A1:J1"/>
    <mergeCell ref="A2:A3"/>
    <mergeCell ref="B2:C3"/>
    <mergeCell ref="D2:D3"/>
    <mergeCell ref="E2:E3"/>
    <mergeCell ref="F2:G2"/>
    <mergeCell ref="H2:H3"/>
    <mergeCell ref="I2:I3"/>
    <mergeCell ref="J2:J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showGridLines="0" view="pageBreakPreview" zoomScale="70" zoomScaleNormal="85" zoomScaleSheetLayoutView="70" workbookViewId="0">
      <selection sqref="A1:J1"/>
    </sheetView>
  </sheetViews>
  <sheetFormatPr defaultRowHeight="18.75"/>
  <cols>
    <col min="1" max="1" width="5.625" style="1" customWidth="1"/>
    <col min="2" max="2" width="5.375" style="1" customWidth="1"/>
    <col min="3" max="3" width="4.625" style="1" customWidth="1"/>
    <col min="4" max="4" width="38" style="1" bestFit="1" customWidth="1"/>
    <col min="5" max="5" width="20.625" style="1" customWidth="1"/>
    <col min="6" max="7" width="15.625" style="1" customWidth="1"/>
    <col min="8" max="9" width="20.625" style="1" customWidth="1"/>
    <col min="10" max="10" width="24" style="1" customWidth="1"/>
    <col min="11" max="16384" width="9" style="1"/>
  </cols>
  <sheetData>
    <row r="1" spans="1:16" ht="39.7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ht="18" customHeight="1">
      <c r="A2" s="40" t="s">
        <v>26</v>
      </c>
      <c r="B2" s="40" t="s">
        <v>23</v>
      </c>
      <c r="C2" s="40"/>
      <c r="D2" s="40" t="s">
        <v>0</v>
      </c>
      <c r="E2" s="41" t="s">
        <v>19</v>
      </c>
      <c r="F2" s="42" t="s">
        <v>2</v>
      </c>
      <c r="G2" s="43"/>
      <c r="H2" s="41" t="s">
        <v>1</v>
      </c>
      <c r="I2" s="41" t="s">
        <v>24</v>
      </c>
      <c r="J2" s="40" t="s">
        <v>27</v>
      </c>
    </row>
    <row r="3" spans="1:16" ht="18" customHeight="1">
      <c r="A3" s="40"/>
      <c r="B3" s="40"/>
      <c r="C3" s="40"/>
      <c r="D3" s="40"/>
      <c r="E3" s="41"/>
      <c r="F3" s="16" t="s">
        <v>3</v>
      </c>
      <c r="G3" s="17" t="s">
        <v>4</v>
      </c>
      <c r="H3" s="41"/>
      <c r="I3" s="41"/>
      <c r="J3" s="40"/>
    </row>
    <row r="4" spans="1:16" s="4" customFormat="1" ht="39" customHeight="1">
      <c r="A4" s="31" t="s">
        <v>25</v>
      </c>
      <c r="B4" s="31" t="s">
        <v>21</v>
      </c>
      <c r="C4" s="33" t="s">
        <v>29</v>
      </c>
      <c r="D4" s="33"/>
      <c r="E4" s="2">
        <v>424978161</v>
      </c>
      <c r="F4" s="2">
        <v>50000000</v>
      </c>
      <c r="G4" s="12">
        <v>46338</v>
      </c>
      <c r="H4" s="2"/>
      <c r="I4" s="15">
        <f t="shared" ref="I4:I15" si="0">E4-H4+F4+G4</f>
        <v>475024499</v>
      </c>
      <c r="J4" s="3"/>
    </row>
    <row r="5" spans="1:16" s="4" customFormat="1" ht="39" customHeight="1">
      <c r="A5" s="31"/>
      <c r="B5" s="31"/>
      <c r="C5" s="33" t="s">
        <v>5</v>
      </c>
      <c r="D5" s="33"/>
      <c r="E5" s="2">
        <v>84656512</v>
      </c>
      <c r="F5" s="2"/>
      <c r="G5" s="12">
        <v>8488</v>
      </c>
      <c r="H5" s="2"/>
      <c r="I5" s="15">
        <f t="shared" si="0"/>
        <v>84665000</v>
      </c>
      <c r="J5" s="3"/>
    </row>
    <row r="6" spans="1:16" s="4" customFormat="1" ht="39" customHeight="1">
      <c r="A6" s="31"/>
      <c r="B6" s="31"/>
      <c r="C6" s="31" t="s">
        <v>20</v>
      </c>
      <c r="D6" s="5" t="s">
        <v>6</v>
      </c>
      <c r="E6" s="2">
        <v>126879802</v>
      </c>
      <c r="F6" s="2"/>
      <c r="G6" s="12">
        <v>25445</v>
      </c>
      <c r="H6" s="2"/>
      <c r="I6" s="15">
        <f t="shared" si="0"/>
        <v>126905247</v>
      </c>
      <c r="J6" s="3"/>
    </row>
    <row r="7" spans="1:16" s="4" customFormat="1" ht="39" customHeight="1">
      <c r="A7" s="31"/>
      <c r="B7" s="31"/>
      <c r="C7" s="31"/>
      <c r="D7" s="5" t="s">
        <v>8</v>
      </c>
      <c r="E7" s="2">
        <v>10966463</v>
      </c>
      <c r="F7" s="2">
        <v>1000000</v>
      </c>
      <c r="G7" s="12">
        <v>1099</v>
      </c>
      <c r="H7" s="2"/>
      <c r="I7" s="15">
        <f t="shared" si="0"/>
        <v>11967562</v>
      </c>
      <c r="J7" s="3"/>
    </row>
    <row r="8" spans="1:16" s="4" customFormat="1" ht="39" customHeight="1">
      <c r="A8" s="31"/>
      <c r="B8" s="31"/>
      <c r="C8" s="31"/>
      <c r="D8" s="5" t="s">
        <v>9</v>
      </c>
      <c r="E8" s="2">
        <v>3197403</v>
      </c>
      <c r="F8" s="2"/>
      <c r="G8" s="12">
        <v>961</v>
      </c>
      <c r="H8" s="2"/>
      <c r="I8" s="15">
        <f t="shared" si="0"/>
        <v>3198364</v>
      </c>
      <c r="J8" s="3"/>
    </row>
    <row r="9" spans="1:16" s="4" customFormat="1" ht="39" customHeight="1">
      <c r="A9" s="31"/>
      <c r="B9" s="31"/>
      <c r="C9" s="31"/>
      <c r="D9" s="5" t="s">
        <v>10</v>
      </c>
      <c r="E9" s="2">
        <v>30234977</v>
      </c>
      <c r="F9" s="2">
        <v>1000000</v>
      </c>
      <c r="G9" s="12">
        <v>9095</v>
      </c>
      <c r="H9" s="2"/>
      <c r="I9" s="15">
        <f t="shared" si="0"/>
        <v>31244072</v>
      </c>
      <c r="J9" s="3"/>
    </row>
    <row r="10" spans="1:16" s="4" customFormat="1" ht="39" customHeight="1">
      <c r="A10" s="31"/>
      <c r="B10" s="31"/>
      <c r="C10" s="31"/>
      <c r="D10" s="5" t="s">
        <v>11</v>
      </c>
      <c r="E10" s="2">
        <v>59841459</v>
      </c>
      <c r="F10" s="2">
        <v>50000000</v>
      </c>
      <c r="G10" s="12">
        <v>6000</v>
      </c>
      <c r="H10" s="2">
        <v>31391000</v>
      </c>
      <c r="I10" s="15">
        <f t="shared" si="0"/>
        <v>78456459</v>
      </c>
      <c r="J10" s="6" t="s">
        <v>28</v>
      </c>
    </row>
    <row r="11" spans="1:16" s="4" customFormat="1" ht="39" customHeight="1">
      <c r="A11" s="31"/>
      <c r="B11" s="31"/>
      <c r="C11" s="31"/>
      <c r="D11" s="5" t="s">
        <v>12</v>
      </c>
      <c r="E11" s="13">
        <v>36692067</v>
      </c>
      <c r="F11" s="2"/>
      <c r="G11" s="12">
        <v>5021</v>
      </c>
      <c r="H11" s="2"/>
      <c r="I11" s="15">
        <f t="shared" si="0"/>
        <v>36697088</v>
      </c>
      <c r="J11" s="3"/>
    </row>
    <row r="12" spans="1:16" s="4" customFormat="1" ht="39" customHeight="1">
      <c r="A12" s="31"/>
      <c r="B12" s="31"/>
      <c r="C12" s="31"/>
      <c r="D12" s="5" t="s">
        <v>13</v>
      </c>
      <c r="E12" s="2">
        <v>2363141</v>
      </c>
      <c r="F12" s="2">
        <v>13044000</v>
      </c>
      <c r="G12" s="12">
        <v>236</v>
      </c>
      <c r="H12" s="2">
        <v>2876000</v>
      </c>
      <c r="I12" s="15">
        <f t="shared" si="0"/>
        <v>12531377</v>
      </c>
      <c r="J12" s="9" t="s">
        <v>34</v>
      </c>
    </row>
    <row r="13" spans="1:16" s="4" customFormat="1" ht="39" customHeight="1">
      <c r="A13" s="31"/>
      <c r="B13" s="31"/>
      <c r="C13" s="31"/>
      <c r="D13" s="5" t="s">
        <v>14</v>
      </c>
      <c r="E13" s="2">
        <v>197507350</v>
      </c>
      <c r="F13" s="2">
        <f>21361000-301000</f>
        <v>21060000</v>
      </c>
      <c r="G13" s="12">
        <v>39609</v>
      </c>
      <c r="H13" s="2"/>
      <c r="I13" s="15">
        <f t="shared" si="0"/>
        <v>218606959</v>
      </c>
      <c r="J13" s="3"/>
    </row>
    <row r="14" spans="1:16" s="4" customFormat="1" ht="39" customHeight="1">
      <c r="A14" s="31"/>
      <c r="B14" s="31"/>
      <c r="C14" s="31"/>
      <c r="D14" s="5" t="s">
        <v>15</v>
      </c>
      <c r="E14" s="2">
        <v>79053838</v>
      </c>
      <c r="F14" s="2">
        <v>15800000</v>
      </c>
      <c r="G14" s="12">
        <v>23781</v>
      </c>
      <c r="H14" s="2"/>
      <c r="I14" s="15">
        <f t="shared" si="0"/>
        <v>94877619</v>
      </c>
      <c r="J14" s="3"/>
      <c r="M14" s="7"/>
      <c r="N14" s="7"/>
      <c r="O14" s="7"/>
      <c r="P14" s="8"/>
    </row>
    <row r="15" spans="1:16" s="4" customFormat="1" ht="39" customHeight="1">
      <c r="A15" s="31"/>
      <c r="B15" s="31"/>
      <c r="C15" s="31"/>
      <c r="D15" s="5" t="s">
        <v>16</v>
      </c>
      <c r="E15" s="2">
        <v>29146375</v>
      </c>
      <c r="F15" s="2">
        <f>40800000+366000+3437000</f>
        <v>44603000</v>
      </c>
      <c r="G15" s="12">
        <v>2925</v>
      </c>
      <c r="H15" s="2">
        <v>29512000</v>
      </c>
      <c r="I15" s="15">
        <f t="shared" si="0"/>
        <v>44240300</v>
      </c>
      <c r="J15" s="9" t="s">
        <v>33</v>
      </c>
    </row>
    <row r="16" spans="1:16" s="4" customFormat="1" ht="30" customHeight="1">
      <c r="A16" s="31"/>
      <c r="B16" s="32"/>
      <c r="C16" s="37" t="s">
        <v>31</v>
      </c>
      <c r="D16" s="28"/>
      <c r="E16" s="2">
        <f>SUM(E4:E15)</f>
        <v>1085517548</v>
      </c>
      <c r="F16" s="2">
        <f t="shared" ref="F16:I16" si="1">SUM(F4:F15)</f>
        <v>196507000</v>
      </c>
      <c r="G16" s="2">
        <f t="shared" si="1"/>
        <v>168998</v>
      </c>
      <c r="H16" s="2">
        <f t="shared" si="1"/>
        <v>63779000</v>
      </c>
      <c r="I16" s="15">
        <f t="shared" si="1"/>
        <v>1218414546</v>
      </c>
      <c r="J16" s="3"/>
    </row>
    <row r="17" spans="1:10" s="4" customFormat="1" ht="39" customHeight="1">
      <c r="A17" s="31"/>
      <c r="B17" s="34" t="s">
        <v>22</v>
      </c>
      <c r="C17" s="33" t="s">
        <v>7</v>
      </c>
      <c r="D17" s="33"/>
      <c r="E17" s="2">
        <v>64076537</v>
      </c>
      <c r="F17" s="2"/>
      <c r="G17" s="12">
        <v>6425</v>
      </c>
      <c r="H17" s="2"/>
      <c r="I17" s="15">
        <f>E17-H17+F17+G17</f>
        <v>64082962</v>
      </c>
      <c r="J17" s="3"/>
    </row>
    <row r="18" spans="1:10" s="4" customFormat="1" ht="39" customHeight="1">
      <c r="A18" s="31"/>
      <c r="B18" s="35"/>
      <c r="C18" s="33" t="s">
        <v>17</v>
      </c>
      <c r="D18" s="33"/>
      <c r="E18" s="2">
        <v>2000000</v>
      </c>
      <c r="F18" s="2"/>
      <c r="G18" s="14"/>
      <c r="H18" s="2"/>
      <c r="I18" s="15">
        <f>E18-H18+F18+G18</f>
        <v>2000000</v>
      </c>
      <c r="J18" s="3"/>
    </row>
    <row r="19" spans="1:10" s="4" customFormat="1" ht="39" customHeight="1">
      <c r="A19" s="31"/>
      <c r="B19" s="35"/>
      <c r="C19" s="33" t="s">
        <v>18</v>
      </c>
      <c r="D19" s="33"/>
      <c r="E19" s="2">
        <v>500000</v>
      </c>
      <c r="F19" s="2"/>
      <c r="G19" s="14"/>
      <c r="H19" s="2"/>
      <c r="I19" s="15">
        <f>E19-H19+F19+G19</f>
        <v>500000</v>
      </c>
      <c r="J19" s="3"/>
    </row>
    <row r="20" spans="1:10" s="4" customFormat="1" ht="30" customHeight="1">
      <c r="A20" s="31"/>
      <c r="B20" s="35"/>
      <c r="C20" s="28" t="s">
        <v>32</v>
      </c>
      <c r="D20" s="28"/>
      <c r="E20" s="2">
        <f>SUM(E17:E19)</f>
        <v>66576537</v>
      </c>
      <c r="F20" s="2">
        <f>SUM(F17:F19)</f>
        <v>0</v>
      </c>
      <c r="G20" s="2">
        <f>SUM(G17:G19)</f>
        <v>6425</v>
      </c>
      <c r="H20" s="2">
        <f>SUM(H17:H19)</f>
        <v>0</v>
      </c>
      <c r="I20" s="15">
        <f t="shared" ref="I20" si="2">SUM(I17:I19)</f>
        <v>66582962</v>
      </c>
      <c r="J20" s="3"/>
    </row>
    <row r="21" spans="1:10" s="4" customFormat="1" ht="30" customHeight="1">
      <c r="A21" s="31"/>
      <c r="B21" s="38"/>
      <c r="C21" s="29" t="s">
        <v>30</v>
      </c>
      <c r="D21" s="30"/>
      <c r="E21" s="2">
        <f>E16+E20</f>
        <v>1152094085</v>
      </c>
      <c r="F21" s="2">
        <f t="shared" ref="F21:H21" si="3">F16+F20</f>
        <v>196507000</v>
      </c>
      <c r="G21" s="2">
        <f t="shared" si="3"/>
        <v>175423</v>
      </c>
      <c r="H21" s="2">
        <f t="shared" si="3"/>
        <v>63779000</v>
      </c>
      <c r="I21" s="15">
        <f>I16+I20</f>
        <v>1284997508</v>
      </c>
      <c r="J21" s="3"/>
    </row>
    <row r="22" spans="1:10" ht="39" customHeight="1">
      <c r="E22" s="10"/>
      <c r="F22" s="11"/>
    </row>
    <row r="23" spans="1:10" ht="39" customHeight="1"/>
    <row r="24" spans="1:10" ht="39" customHeight="1"/>
    <row r="25" spans="1:10" ht="39" customHeight="1"/>
    <row r="26" spans="1:10" ht="39" customHeight="1"/>
    <row r="27" spans="1:10" ht="39" customHeight="1"/>
    <row r="28" spans="1:10" ht="39" customHeight="1"/>
    <row r="29" spans="1:10" ht="39" customHeight="1"/>
    <row r="30" spans="1:10" ht="39" customHeight="1"/>
    <row r="31" spans="1:10" ht="39" customHeight="1"/>
    <row r="32" spans="1:10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mergeCells count="21">
    <mergeCell ref="A1:J1"/>
    <mergeCell ref="C21:D21"/>
    <mergeCell ref="B17:B21"/>
    <mergeCell ref="I2:I3"/>
    <mergeCell ref="J2:J3"/>
    <mergeCell ref="C16:D16"/>
    <mergeCell ref="C20:D20"/>
    <mergeCell ref="A4:A21"/>
    <mergeCell ref="A2:A3"/>
    <mergeCell ref="B4:B16"/>
    <mergeCell ref="B2:C3"/>
    <mergeCell ref="D2:D3"/>
    <mergeCell ref="E2:E3"/>
    <mergeCell ref="H2:H3"/>
    <mergeCell ref="F2:G2"/>
    <mergeCell ref="C17:D17"/>
    <mergeCell ref="C18:D18"/>
    <mergeCell ref="C19:D19"/>
    <mergeCell ref="C4:D4"/>
    <mergeCell ref="C5:D5"/>
    <mergeCell ref="C6:C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R4末</vt:lpstr>
      <vt:lpstr>R3末</vt:lpstr>
      <vt:lpstr>R2末</vt:lpstr>
      <vt:lpstr>R1末</vt:lpstr>
      <vt:lpstr>'R1末'!Print_Area</vt:lpstr>
      <vt:lpstr>'R2末'!Print_Area</vt:lpstr>
      <vt:lpstr>'R3末'!Print_Area</vt:lpstr>
      <vt:lpstr>'R4末'!Print_Area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舞</dc:creator>
  <cp:lastModifiedBy> </cp:lastModifiedBy>
  <cp:lastPrinted>2023-11-29T00:21:51Z</cp:lastPrinted>
  <dcterms:created xsi:type="dcterms:W3CDTF">2015-06-05T18:19:34Z</dcterms:created>
  <dcterms:modified xsi:type="dcterms:W3CDTF">2023-11-29T00:28:19Z</dcterms:modified>
</cp:coreProperties>
</file>